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120" yWindow="120" windowWidth="9720" windowHeight="7320" activeTab="1"/>
  </bookViews>
  <sheets>
    <sheet name="расчет покупного тарифа" sheetId="13" r:id="rId1"/>
    <sheet name="меню" sheetId="14" r:id="rId2"/>
  </sheets>
  <calcPr calcId="124519"/>
</workbook>
</file>

<file path=xl/calcChain.xml><?xml version="1.0" encoding="utf-8"?>
<calcChain xmlns="http://schemas.openxmlformats.org/spreadsheetml/2006/main">
  <c r="I20" i="14"/>
  <c r="F14"/>
  <c r="G14"/>
  <c r="H14"/>
  <c r="J14"/>
  <c r="K14"/>
  <c r="L14"/>
  <c r="J7" i="13"/>
  <c r="G9"/>
  <c r="G6"/>
  <c r="H11"/>
  <c r="H10"/>
  <c r="H8"/>
  <c r="H7"/>
  <c r="D9"/>
  <c r="D6"/>
  <c r="F7" l="1"/>
  <c r="F8"/>
  <c r="F10"/>
  <c r="F11"/>
  <c r="D15"/>
  <c r="I7"/>
  <c r="I8"/>
  <c r="I10"/>
  <c r="I11"/>
  <c r="L7"/>
  <c r="I36" i="14"/>
  <c r="K36" s="1"/>
  <c r="E36"/>
  <c r="G36" s="1"/>
  <c r="L20"/>
  <c r="K20"/>
  <c r="J20"/>
  <c r="H20"/>
  <c r="C11" i="13"/>
  <c r="C10"/>
  <c r="C8"/>
  <c r="C7"/>
  <c r="F36" i="14" l="1"/>
  <c r="J36"/>
  <c r="L36"/>
  <c r="H36"/>
  <c r="C6" i="13"/>
  <c r="I9"/>
  <c r="I6"/>
  <c r="C9"/>
  <c r="F9"/>
  <c r="F6"/>
  <c r="G15"/>
  <c r="D5"/>
  <c r="J11" s="1"/>
  <c r="L11" s="1"/>
  <c r="C5"/>
  <c r="C12" s="1"/>
  <c r="G5"/>
  <c r="G12" s="1"/>
  <c r="J8" l="1"/>
  <c r="L8" s="1"/>
  <c r="L6" s="1"/>
  <c r="D12"/>
  <c r="J10"/>
  <c r="L10" s="1"/>
  <c r="L9" s="1"/>
  <c r="L5" s="1"/>
  <c r="I5"/>
  <c r="I14" s="1"/>
  <c r="K10"/>
  <c r="M10" s="1"/>
  <c r="K7"/>
  <c r="M7" s="1"/>
  <c r="K8"/>
  <c r="M8" s="1"/>
  <c r="K11"/>
  <c r="M11" s="1"/>
  <c r="C13"/>
  <c r="D13"/>
  <c r="G13"/>
  <c r="F5"/>
  <c r="F14" s="1"/>
  <c r="L12" l="1"/>
  <c r="L14"/>
  <c r="M6"/>
  <c r="M9"/>
  <c r="E37" i="14"/>
  <c r="H37" s="1"/>
  <c r="G8"/>
  <c r="M5" i="13" l="1"/>
  <c r="M12"/>
  <c r="E24" i="14"/>
  <c r="F24" s="1"/>
  <c r="G24" s="1"/>
  <c r="H24" s="1"/>
  <c r="F37"/>
  <c r="F15"/>
  <c r="G15" s="1"/>
  <c r="H15" s="1"/>
  <c r="L8"/>
  <c r="J8"/>
  <c r="K8"/>
  <c r="H8"/>
  <c r="G37"/>
  <c r="E9"/>
  <c r="F8"/>
  <c r="H9"/>
  <c r="M14" i="13" l="1"/>
  <c r="G9" i="14"/>
  <c r="F9"/>
  <c r="K15" l="1"/>
  <c r="K9" s="1"/>
  <c r="I37"/>
  <c r="L15"/>
  <c r="L9" s="1"/>
  <c r="J15"/>
  <c r="J9" s="1"/>
  <c r="I9"/>
  <c r="L37" l="1"/>
  <c r="I24"/>
  <c r="J24" s="1"/>
  <c r="K24" s="1"/>
  <c r="L24" s="1"/>
  <c r="K37"/>
  <c r="J37"/>
</calcChain>
</file>

<file path=xl/sharedStrings.xml><?xml version="1.0" encoding="utf-8"?>
<sst xmlns="http://schemas.openxmlformats.org/spreadsheetml/2006/main" count="108" uniqueCount="72">
  <si>
    <t>№ п/п</t>
  </si>
  <si>
    <t>Наименование</t>
  </si>
  <si>
    <t>Объем полезного отпуска, 
тыс. кВтч</t>
  </si>
  <si>
    <t>Тариф, руб./кВтч</t>
  </si>
  <si>
    <t>Товарная продукция, тыс. руб.</t>
  </si>
  <si>
    <t>сбытовая, руб./кВтч
1-ое полугодие</t>
  </si>
  <si>
    <t>сбытовая, руб./кВтч
2-ое полугодие</t>
  </si>
  <si>
    <t>Товарная 1-ое полугодие по СН, тыс. руб.</t>
  </si>
  <si>
    <t>Товарная 2-ое полугодие по СН, тыс. руб.</t>
  </si>
  <si>
    <t>1 полугодие</t>
  </si>
  <si>
    <t>2 полугодие</t>
  </si>
  <si>
    <t>Прочие потребители, в т.ч:</t>
  </si>
  <si>
    <t>СН2</t>
  </si>
  <si>
    <t>до 150 кВт</t>
  </si>
  <si>
    <t>от 150 до 670 кВт</t>
  </si>
  <si>
    <t>НН</t>
  </si>
  <si>
    <t xml:space="preserve">Отпуск в сеть  </t>
  </si>
  <si>
    <t>полезный отпуск, в т.ч.</t>
  </si>
  <si>
    <t>Всего ТП</t>
  </si>
  <si>
    <t>НВВ сбыт, тыс.руб.</t>
  </si>
  <si>
    <t xml:space="preserve">N   </t>
  </si>
  <si>
    <t xml:space="preserve">Наименование организации (тарифы с разбивкой по ставкам и дифференциацией по зонам суток) </t>
  </si>
  <si>
    <t xml:space="preserve">Единица  изм. </t>
  </si>
  <si>
    <t>Диапазоны напряжения</t>
  </si>
  <si>
    <t>ВН</t>
  </si>
  <si>
    <t>СН-I</t>
  </si>
  <si>
    <t>СН-II</t>
  </si>
  <si>
    <t xml:space="preserve">Одноставочный тариф           </t>
  </si>
  <si>
    <t xml:space="preserve">руб./кВт·ч  </t>
  </si>
  <si>
    <t>1.1.</t>
  </si>
  <si>
    <t xml:space="preserve">средневзвешенная стоимость  </t>
  </si>
  <si>
    <t xml:space="preserve">электроэнергии (мощности)   </t>
  </si>
  <si>
    <t>1.2.</t>
  </si>
  <si>
    <t xml:space="preserve">услуги по передаче единицы  </t>
  </si>
  <si>
    <t xml:space="preserve">электрической энергии     </t>
  </si>
  <si>
    <t xml:space="preserve">(мощности) &lt;1&gt;         </t>
  </si>
  <si>
    <t>1.3.</t>
  </si>
  <si>
    <t>инфраструктурные платежи &lt;2&gt;</t>
  </si>
  <si>
    <t>1.4.</t>
  </si>
  <si>
    <t xml:space="preserve">сбытовая надбавка       </t>
  </si>
  <si>
    <t xml:space="preserve">гарантирующего поставщика   </t>
  </si>
  <si>
    <t xml:space="preserve">Трехставочный  тариф                                              </t>
  </si>
  <si>
    <t>2.1.</t>
  </si>
  <si>
    <t xml:space="preserve">ставка </t>
  </si>
  <si>
    <t xml:space="preserve">стоимости единицы       </t>
  </si>
  <si>
    <t xml:space="preserve">электрической         </t>
  </si>
  <si>
    <t xml:space="preserve">мощности &lt;2&gt;      </t>
  </si>
  <si>
    <t>руб./кВт·мес.</t>
  </si>
  <si>
    <t>2.2.</t>
  </si>
  <si>
    <t>ставка стоимости</t>
  </si>
  <si>
    <t>единицы электрической</t>
  </si>
  <si>
    <t>энергии</t>
  </si>
  <si>
    <t>руб./кВт.</t>
  </si>
  <si>
    <t>2.3.</t>
  </si>
  <si>
    <t>ставка</t>
  </si>
  <si>
    <t>-</t>
  </si>
  <si>
    <t>стоимости    электрической</t>
  </si>
  <si>
    <t xml:space="preserve">мощности &lt;3,5&gt; </t>
  </si>
  <si>
    <t xml:space="preserve">услуги по передаче      электрической энергии     (мощности) &lt;1&gt;         </t>
  </si>
  <si>
    <t xml:space="preserve">единая ставка на содержание  </t>
  </si>
  <si>
    <t xml:space="preserve">электрических сетей      </t>
  </si>
  <si>
    <t xml:space="preserve">единая ставка на оплату    </t>
  </si>
  <si>
    <t xml:space="preserve">технологического расхода   </t>
  </si>
  <si>
    <t xml:space="preserve">(потерь) электроэнергии    </t>
  </si>
  <si>
    <t xml:space="preserve">руб./кВт· </t>
  </si>
  <si>
    <t>2.4.</t>
  </si>
  <si>
    <t>Расчёт тарифов на 2016 г. ОАО "Электросеть"</t>
  </si>
  <si>
    <t>И.о. директора ОАО "Электросеть"</t>
  </si>
  <si>
    <t>Качурин В.И.</t>
  </si>
  <si>
    <t>И.о. директора "ОАО "Электросеть"</t>
  </si>
  <si>
    <t>Расчет тарифа на электрическую энергию
на 2016 год по полугодиям для ОАО "Электросеть" г. Арсеньев</t>
  </si>
  <si>
    <t>Объем полезного отпуска на 2016 год, 
тыс. кВтч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</si>
</sst>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_(* #,##0.00_);_(* \(#,##0.00\);_(* &quot;-&quot;??_);_(@_)"/>
    <numFmt numFmtId="165" formatCode="0.0"/>
    <numFmt numFmtId="166" formatCode="0.0000"/>
    <numFmt numFmtId="167" formatCode="0.000"/>
    <numFmt numFmtId="168" formatCode="0.00000"/>
    <numFmt numFmtId="169" formatCode="0.000000"/>
    <numFmt numFmtId="170" formatCode="_(* #,##0.000_);_(* \(#,##0.000\);_(* &quot;-&quot;??_);_(@_)"/>
    <numFmt numFmtId="171" formatCode="_(* #,##0.0000_);_(* \(#,##0.0000\);_(* &quot;-&quot;??_);_(@_)"/>
    <numFmt numFmtId="172" formatCode="_-* #,##0.00000_р_._-;\-* #,##0.00000_р_._-;_-* &quot;-&quot;??_р_._-;_-@_-"/>
    <numFmt numFmtId="173" formatCode="_(* #,##0.00000_);_(* \(#,##0.00000\);_(* &quot;-&quot;??_);_(@_)"/>
    <numFmt numFmtId="174" formatCode="_-* #,##0.0000_р_._-;\-* #,##0.0000_р_._-;_-* &quot;-&quot;????_р_._-;_-@_-"/>
  </numFmts>
  <fonts count="15">
    <font>
      <sz val="10"/>
      <name val="Arial"/>
    </font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4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2" applyFont="1" applyAlignment="1">
      <alignment vertical="top" wrapText="1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vertical="top" wrapText="1"/>
    </xf>
    <xf numFmtId="170" fontId="3" fillId="0" borderId="0" xfId="3" applyNumberFormat="1" applyFont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center" wrapText="1"/>
    </xf>
    <xf numFmtId="167" fontId="5" fillId="0" borderId="0" xfId="2" applyNumberFormat="1" applyFont="1" applyFill="1" applyBorder="1" applyAlignment="1">
      <alignment vertical="top" wrapText="1"/>
    </xf>
    <xf numFmtId="2" fontId="5" fillId="0" borderId="0" xfId="2" applyNumberFormat="1" applyFont="1" applyFill="1" applyBorder="1" applyAlignment="1">
      <alignment vertical="top" wrapText="1"/>
    </xf>
    <xf numFmtId="165" fontId="5" fillId="0" borderId="0" xfId="2" applyNumberFormat="1" applyFont="1" applyFill="1" applyBorder="1" applyAlignment="1">
      <alignment vertical="top" wrapText="1"/>
    </xf>
    <xf numFmtId="2" fontId="5" fillId="0" borderId="0" xfId="2" applyNumberFormat="1" applyFont="1" applyFill="1" applyBorder="1" applyAlignment="1">
      <alignment horizontal="center" vertical="top" wrapText="1"/>
    </xf>
    <xf numFmtId="165" fontId="5" fillId="0" borderId="0" xfId="2" applyNumberFormat="1" applyFont="1" applyFill="1" applyBorder="1" applyAlignment="1">
      <alignment horizontal="center" vertical="center" wrapText="1"/>
    </xf>
    <xf numFmtId="170" fontId="5" fillId="0" borderId="0" xfId="3" applyNumberFormat="1" applyFont="1" applyFill="1" applyBorder="1" applyAlignment="1">
      <alignment vertical="top" wrapText="1"/>
    </xf>
    <xf numFmtId="0" fontId="7" fillId="0" borderId="0" xfId="2" applyFont="1" applyFill="1" applyBorder="1" applyAlignment="1">
      <alignment vertical="top" wrapText="1"/>
    </xf>
    <xf numFmtId="166" fontId="6" fillId="0" borderId="0" xfId="2" applyNumberFormat="1" applyFont="1" applyFill="1" applyBorder="1" applyAlignment="1">
      <alignment vertical="top" wrapText="1"/>
    </xf>
    <xf numFmtId="167" fontId="6" fillId="0" borderId="0" xfId="2" applyNumberFormat="1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vertical="top" wrapText="1"/>
    </xf>
    <xf numFmtId="170" fontId="8" fillId="0" borderId="0" xfId="3" applyNumberFormat="1" applyFont="1" applyFill="1" applyBorder="1" applyAlignment="1">
      <alignment vertical="top" wrapText="1"/>
    </xf>
    <xf numFmtId="170" fontId="5" fillId="0" borderId="0" xfId="3" applyNumberFormat="1" applyFont="1" applyAlignment="1">
      <alignment vertical="top" wrapText="1"/>
    </xf>
    <xf numFmtId="0" fontId="5" fillId="0" borderId="2" xfId="2" applyFont="1" applyBorder="1" applyAlignment="1">
      <alignment vertical="top" wrapText="1"/>
    </xf>
    <xf numFmtId="0" fontId="2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vertical="top" wrapText="1"/>
    </xf>
    <xf numFmtId="43" fontId="10" fillId="0" borderId="2" xfId="2" applyNumberFormat="1" applyFont="1" applyBorder="1" applyAlignment="1">
      <alignment vertical="top" wrapText="1"/>
    </xf>
    <xf numFmtId="164" fontId="10" fillId="0" borderId="2" xfId="2" applyNumberFormat="1" applyFont="1" applyBorder="1" applyAlignment="1">
      <alignment vertical="top" wrapText="1"/>
    </xf>
    <xf numFmtId="166" fontId="10" fillId="0" borderId="2" xfId="2" applyNumberFormat="1" applyFont="1" applyBorder="1" applyAlignment="1">
      <alignment vertical="top" wrapText="1"/>
    </xf>
    <xf numFmtId="2" fontId="10" fillId="0" borderId="2" xfId="2" applyNumberFormat="1" applyFont="1" applyBorder="1" applyAlignment="1">
      <alignment vertical="top" wrapText="1"/>
    </xf>
    <xf numFmtId="0" fontId="12" fillId="0" borderId="2" xfId="2" applyFont="1" applyBorder="1" applyAlignment="1">
      <alignment vertical="top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top" wrapText="1"/>
    </xf>
    <xf numFmtId="170" fontId="11" fillId="0" borderId="0" xfId="3" applyNumberFormat="1" applyFont="1" applyFill="1" applyBorder="1" applyAlignment="1">
      <alignment horizontal="center" vertical="center" wrapText="1"/>
    </xf>
    <xf numFmtId="170" fontId="3" fillId="0" borderId="0" xfId="3" applyNumberFormat="1" applyFont="1" applyFill="1" applyBorder="1" applyAlignment="1">
      <alignment horizontal="center" vertical="center" wrapText="1"/>
    </xf>
    <xf numFmtId="164" fontId="3" fillId="0" borderId="0" xfId="3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vertical="top" wrapText="1"/>
    </xf>
    <xf numFmtId="171" fontId="11" fillId="0" borderId="0" xfId="3" applyNumberFormat="1" applyFont="1" applyFill="1" applyBorder="1" applyAlignment="1">
      <alignment horizontal="center" vertical="center" wrapText="1"/>
    </xf>
    <xf numFmtId="166" fontId="11" fillId="0" borderId="0" xfId="2" applyNumberFormat="1" applyFont="1" applyFill="1" applyBorder="1" applyAlignment="1">
      <alignment horizontal="center" vertical="center" wrapText="1"/>
    </xf>
    <xf numFmtId="168" fontId="10" fillId="0" borderId="2" xfId="2" applyNumberFormat="1" applyFont="1" applyBorder="1" applyAlignment="1">
      <alignment vertical="top" wrapText="1"/>
    </xf>
    <xf numFmtId="0" fontId="9" fillId="0" borderId="0" xfId="1"/>
    <xf numFmtId="0" fontId="9" fillId="0" borderId="0" xfId="1" applyNumberFormat="1"/>
    <xf numFmtId="0" fontId="10" fillId="0" borderId="4" xfId="1" applyNumberFormat="1" applyFont="1" applyBorder="1" applyAlignment="1">
      <alignment horizontal="center" vertical="top" wrapText="1"/>
    </xf>
    <xf numFmtId="0" fontId="9" fillId="0" borderId="5" xfId="1" applyNumberFormat="1" applyBorder="1" applyAlignment="1">
      <alignment vertical="top" wrapText="1"/>
    </xf>
    <xf numFmtId="0" fontId="9" fillId="0" borderId="7" xfId="1" applyNumberFormat="1" applyBorder="1" applyAlignment="1">
      <alignment vertical="top" wrapText="1"/>
    </xf>
    <xf numFmtId="0" fontId="10" fillId="0" borderId="8" xfId="1" applyFont="1" applyBorder="1" applyAlignment="1">
      <alignment horizontal="center" vertical="center" wrapText="1"/>
    </xf>
    <xf numFmtId="0" fontId="10" fillId="0" borderId="7" xfId="1" applyNumberFormat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10" fillId="3" borderId="7" xfId="1" applyNumberFormat="1" applyFont="1" applyFill="1" applyBorder="1" applyAlignment="1">
      <alignment horizontal="left" vertical="top" wrapText="1"/>
    </xf>
    <xf numFmtId="0" fontId="10" fillId="3" borderId="8" xfId="1" applyFont="1" applyFill="1" applyBorder="1" applyAlignment="1">
      <alignment vertical="top" wrapText="1"/>
    </xf>
    <xf numFmtId="168" fontId="10" fillId="3" borderId="8" xfId="1" applyNumberFormat="1" applyFont="1" applyFill="1" applyBorder="1" applyAlignment="1">
      <alignment horizontal="right" wrapText="1"/>
    </xf>
    <xf numFmtId="0" fontId="9" fillId="0" borderId="0" xfId="1" applyFill="1"/>
    <xf numFmtId="0" fontId="10" fillId="4" borderId="9" xfId="1" applyFont="1" applyFill="1" applyBorder="1" applyAlignment="1">
      <alignment vertical="top" wrapText="1"/>
    </xf>
    <xf numFmtId="0" fontId="9" fillId="4" borderId="9" xfId="1" applyFill="1" applyBorder="1" applyAlignment="1">
      <alignment vertical="top" wrapText="1"/>
    </xf>
    <xf numFmtId="0" fontId="10" fillId="4" borderId="8" xfId="1" applyFont="1" applyFill="1" applyBorder="1" applyAlignment="1">
      <alignment vertical="top" wrapText="1"/>
    </xf>
    <xf numFmtId="0" fontId="10" fillId="4" borderId="8" xfId="1" applyFont="1" applyFill="1" applyBorder="1" applyAlignment="1">
      <alignment wrapText="1"/>
    </xf>
    <xf numFmtId="0" fontId="9" fillId="4" borderId="9" xfId="1" applyFill="1" applyBorder="1" applyAlignment="1">
      <alignment wrapText="1"/>
    </xf>
    <xf numFmtId="169" fontId="10" fillId="4" borderId="8" xfId="1" applyNumberFormat="1" applyFont="1" applyFill="1" applyBorder="1" applyAlignment="1">
      <alignment horizontal="right" wrapText="1"/>
    </xf>
    <xf numFmtId="0" fontId="10" fillId="0" borderId="4" xfId="1" applyNumberFormat="1" applyFont="1" applyBorder="1" applyAlignment="1">
      <alignment vertical="top" wrapText="1"/>
    </xf>
    <xf numFmtId="0" fontId="10" fillId="0" borderId="5" xfId="1" applyNumberFormat="1" applyFont="1" applyBorder="1" applyAlignment="1">
      <alignment vertical="top" wrapText="1"/>
    </xf>
    <xf numFmtId="0" fontId="10" fillId="3" borderId="9" xfId="1" applyFont="1" applyFill="1" applyBorder="1" applyAlignment="1">
      <alignment vertical="top" wrapText="1"/>
    </xf>
    <xf numFmtId="0" fontId="9" fillId="3" borderId="10" xfId="1" applyFill="1" applyBorder="1" applyAlignment="1">
      <alignment vertical="top" wrapText="1"/>
    </xf>
    <xf numFmtId="0" fontId="9" fillId="3" borderId="9" xfId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0" fontId="9" fillId="0" borderId="10" xfId="1" applyFill="1" applyBorder="1" applyAlignment="1">
      <alignment vertical="top" wrapText="1"/>
    </xf>
    <xf numFmtId="0" fontId="10" fillId="0" borderId="8" xfId="1" applyFont="1" applyFill="1" applyBorder="1" applyAlignment="1">
      <alignment vertical="top" wrapText="1"/>
    </xf>
    <xf numFmtId="0" fontId="9" fillId="0" borderId="9" xfId="1" applyFill="1" applyBorder="1" applyAlignment="1">
      <alignment vertical="top" wrapText="1"/>
    </xf>
    <xf numFmtId="169" fontId="10" fillId="0" borderId="8" xfId="1" applyNumberFormat="1" applyFont="1" applyFill="1" applyBorder="1" applyAlignment="1">
      <alignment wrapText="1"/>
    </xf>
    <xf numFmtId="0" fontId="10" fillId="0" borderId="10" xfId="1" applyFont="1" applyFill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11" xfId="1" applyFont="1" applyFill="1" applyBorder="1" applyAlignment="1">
      <alignment vertical="top" wrapText="1"/>
    </xf>
    <xf numFmtId="0" fontId="10" fillId="0" borderId="8" xfId="1" applyFont="1" applyFill="1" applyBorder="1" applyAlignment="1">
      <alignment wrapText="1"/>
    </xf>
    <xf numFmtId="0" fontId="10" fillId="0" borderId="7" xfId="1" applyNumberFormat="1" applyFont="1" applyFill="1" applyBorder="1" applyAlignment="1">
      <alignment vertical="top" wrapText="1"/>
    </xf>
    <xf numFmtId="0" fontId="10" fillId="0" borderId="7" xfId="1" applyNumberFormat="1" applyFont="1" applyBorder="1" applyAlignment="1">
      <alignment horizontal="left" vertical="top" wrapText="1"/>
    </xf>
    <xf numFmtId="0" fontId="10" fillId="4" borderId="7" xfId="1" applyNumberFormat="1" applyFont="1" applyFill="1" applyBorder="1" applyAlignment="1">
      <alignment vertical="top" wrapText="1"/>
    </xf>
    <xf numFmtId="0" fontId="10" fillId="0" borderId="6" xfId="1" applyFont="1" applyBorder="1" applyAlignment="1">
      <alignment horizontal="center" vertical="center" wrapText="1"/>
    </xf>
    <xf numFmtId="174" fontId="10" fillId="0" borderId="2" xfId="2" applyNumberFormat="1" applyFont="1" applyBorder="1" applyAlignment="1">
      <alignment horizontal="right" vertical="top" wrapText="1"/>
    </xf>
    <xf numFmtId="0" fontId="3" fillId="5" borderId="2" xfId="2" applyFont="1" applyFill="1" applyBorder="1" applyAlignment="1">
      <alignment horizontal="center" vertical="center" wrapText="1"/>
    </xf>
    <xf numFmtId="170" fontId="3" fillId="5" borderId="2" xfId="3" applyNumberFormat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vertical="top" wrapText="1"/>
    </xf>
    <xf numFmtId="164" fontId="2" fillId="5" borderId="2" xfId="3" applyFont="1" applyFill="1" applyBorder="1" applyAlignment="1">
      <alignment horizontal="center" vertical="center" wrapText="1"/>
    </xf>
    <xf numFmtId="170" fontId="2" fillId="5" borderId="2" xfId="3" applyNumberFormat="1" applyFont="1" applyFill="1" applyBorder="1" applyAlignment="1">
      <alignment horizontal="center" vertical="center" wrapText="1"/>
    </xf>
    <xf numFmtId="164" fontId="2" fillId="5" borderId="3" xfId="3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vertical="top" wrapText="1"/>
    </xf>
    <xf numFmtId="43" fontId="3" fillId="5" borderId="2" xfId="2" applyNumberFormat="1" applyFont="1" applyFill="1" applyBorder="1" applyAlignment="1">
      <alignment horizontal="right" vertical="top" wrapText="1"/>
    </xf>
    <xf numFmtId="164" fontId="3" fillId="5" borderId="2" xfId="3" applyFont="1" applyFill="1" applyBorder="1" applyAlignment="1">
      <alignment horizontal="center" vertical="center" wrapText="1"/>
    </xf>
    <xf numFmtId="173" fontId="3" fillId="5" borderId="2" xfId="3" applyNumberFormat="1" applyFont="1" applyFill="1" applyBorder="1" applyAlignment="1">
      <alignment horizontal="center" vertical="center" wrapText="1"/>
    </xf>
    <xf numFmtId="164" fontId="3" fillId="5" borderId="3" xfId="3" applyFont="1" applyFill="1" applyBorder="1" applyAlignment="1">
      <alignment horizontal="center" vertical="center" wrapText="1"/>
    </xf>
    <xf numFmtId="2" fontId="3" fillId="5" borderId="2" xfId="2" applyNumberFormat="1" applyFont="1" applyFill="1" applyBorder="1" applyAlignment="1">
      <alignment vertical="top" wrapText="1"/>
    </xf>
    <xf numFmtId="167" fontId="3" fillId="5" borderId="2" xfId="2" applyNumberFormat="1" applyFont="1" applyFill="1" applyBorder="1" applyAlignment="1">
      <alignment horizontal="right" vertical="top" wrapText="1"/>
    </xf>
    <xf numFmtId="43" fontId="2" fillId="5" borderId="2" xfId="2" applyNumberFormat="1" applyFont="1" applyFill="1" applyBorder="1" applyAlignment="1">
      <alignment vertical="top" wrapText="1"/>
    </xf>
    <xf numFmtId="170" fontId="2" fillId="5" borderId="2" xfId="3" applyNumberFormat="1" applyFont="1" applyFill="1" applyBorder="1" applyAlignment="1">
      <alignment vertical="center" wrapText="1"/>
    </xf>
    <xf numFmtId="170" fontId="2" fillId="5" borderId="2" xfId="2" applyNumberFormat="1" applyFont="1" applyFill="1" applyBorder="1" applyAlignment="1">
      <alignment vertical="top" wrapText="1"/>
    </xf>
    <xf numFmtId="0" fontId="10" fillId="5" borderId="2" xfId="2" applyFont="1" applyFill="1" applyBorder="1" applyAlignment="1">
      <alignment vertical="top" wrapText="1"/>
    </xf>
    <xf numFmtId="166" fontId="10" fillId="5" borderId="2" xfId="2" applyNumberFormat="1" applyFont="1" applyFill="1" applyBorder="1" applyAlignment="1">
      <alignment vertical="top" wrapText="1"/>
    </xf>
    <xf numFmtId="0" fontId="13" fillId="0" borderId="0" xfId="0" applyFont="1"/>
    <xf numFmtId="0" fontId="8" fillId="0" borderId="0" xfId="2" applyFont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3" fillId="2" borderId="2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167" fontId="8" fillId="0" borderId="0" xfId="2" applyNumberFormat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168" fontId="10" fillId="4" borderId="4" xfId="1" applyNumberFormat="1" applyFont="1" applyFill="1" applyBorder="1" applyAlignment="1">
      <alignment horizontal="right" wrapText="1"/>
    </xf>
    <xf numFmtId="168" fontId="9" fillId="4" borderId="7" xfId="1" applyNumberFormat="1" applyFill="1" applyBorder="1" applyAlignment="1">
      <alignment horizontal="right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168" fontId="10" fillId="4" borderId="5" xfId="1" applyNumberFormat="1" applyFont="1" applyFill="1" applyBorder="1" applyAlignment="1">
      <alignment horizontal="right" wrapText="1"/>
    </xf>
    <xf numFmtId="168" fontId="10" fillId="4" borderId="7" xfId="1" applyNumberFormat="1" applyFont="1" applyFill="1" applyBorder="1" applyAlignment="1">
      <alignment horizontal="right" wrapText="1"/>
    </xf>
    <xf numFmtId="0" fontId="10" fillId="4" borderId="4" xfId="1" applyNumberFormat="1" applyFont="1" applyFill="1" applyBorder="1" applyAlignment="1">
      <alignment vertical="top" wrapText="1"/>
    </xf>
    <xf numFmtId="0" fontId="10" fillId="4" borderId="7" xfId="1" applyNumberFormat="1" applyFont="1" applyFill="1" applyBorder="1" applyAlignment="1">
      <alignment vertical="top" wrapText="1"/>
    </xf>
    <xf numFmtId="0" fontId="10" fillId="4" borderId="5" xfId="1" applyNumberFormat="1" applyFont="1" applyFill="1" applyBorder="1" applyAlignment="1">
      <alignment vertical="top" wrapText="1"/>
    </xf>
    <xf numFmtId="0" fontId="10" fillId="4" borderId="4" xfId="1" applyFont="1" applyFill="1" applyBorder="1" applyAlignment="1">
      <alignment wrapText="1"/>
    </xf>
    <xf numFmtId="0" fontId="10" fillId="4" borderId="7" xfId="1" applyFont="1" applyFill="1" applyBorder="1" applyAlignment="1">
      <alignment wrapText="1"/>
    </xf>
    <xf numFmtId="0" fontId="10" fillId="0" borderId="5" xfId="1" applyNumberFormat="1" applyFont="1" applyBorder="1" applyAlignment="1">
      <alignment horizontal="left" vertical="top" wrapText="1"/>
    </xf>
    <xf numFmtId="172" fontId="10" fillId="3" borderId="4" xfId="3" applyNumberFormat="1" applyFont="1" applyFill="1" applyBorder="1" applyAlignment="1">
      <alignment horizontal="center" wrapText="1"/>
    </xf>
    <xf numFmtId="172" fontId="10" fillId="3" borderId="5" xfId="3" applyNumberFormat="1" applyFont="1" applyFill="1" applyBorder="1" applyAlignment="1">
      <alignment horizontal="center" wrapText="1"/>
    </xf>
    <xf numFmtId="172" fontId="10" fillId="3" borderId="7" xfId="3" applyNumberFormat="1" applyFont="1" applyFill="1" applyBorder="1" applyAlignment="1">
      <alignment horizontal="center" wrapText="1"/>
    </xf>
    <xf numFmtId="172" fontId="10" fillId="3" borderId="4" xfId="3" applyNumberFormat="1" applyFont="1" applyFill="1" applyBorder="1" applyAlignment="1">
      <alignment wrapText="1"/>
    </xf>
    <xf numFmtId="172" fontId="10" fillId="3" borderId="5" xfId="3" applyNumberFormat="1" applyFont="1" applyFill="1" applyBorder="1" applyAlignment="1">
      <alignment wrapText="1"/>
    </xf>
    <xf numFmtId="172" fontId="10" fillId="3" borderId="7" xfId="3" applyNumberFormat="1" applyFont="1" applyFill="1" applyBorder="1" applyAlignment="1">
      <alignment wrapText="1"/>
    </xf>
    <xf numFmtId="0" fontId="10" fillId="0" borderId="7" xfId="1" applyNumberFormat="1" applyFont="1" applyBorder="1" applyAlignment="1">
      <alignment horizontal="left" vertical="top" wrapText="1"/>
    </xf>
    <xf numFmtId="0" fontId="10" fillId="0" borderId="4" xfId="1" applyFont="1" applyFill="1" applyBorder="1" applyAlignment="1">
      <alignment wrapText="1"/>
    </xf>
    <xf numFmtId="0" fontId="10" fillId="0" borderId="5" xfId="1" applyFont="1" applyFill="1" applyBorder="1" applyAlignment="1">
      <alignment wrapText="1"/>
    </xf>
    <xf numFmtId="0" fontId="10" fillId="0" borderId="7" xfId="1" applyFont="1" applyFill="1" applyBorder="1" applyAlignment="1">
      <alignment wrapText="1"/>
    </xf>
    <xf numFmtId="2" fontId="10" fillId="0" borderId="4" xfId="1" applyNumberFormat="1" applyFont="1" applyFill="1" applyBorder="1" applyAlignment="1">
      <alignment wrapText="1"/>
    </xf>
    <xf numFmtId="2" fontId="10" fillId="0" borderId="7" xfId="1" applyNumberFormat="1" applyFont="1" applyFill="1" applyBorder="1" applyAlignment="1">
      <alignment wrapText="1"/>
    </xf>
    <xf numFmtId="0" fontId="10" fillId="0" borderId="4" xfId="1" applyNumberFormat="1" applyFont="1" applyFill="1" applyBorder="1" applyAlignment="1">
      <alignment vertical="top" wrapText="1"/>
    </xf>
    <xf numFmtId="0" fontId="10" fillId="0" borderId="5" xfId="1" applyNumberFormat="1" applyFont="1" applyFill="1" applyBorder="1" applyAlignment="1">
      <alignment vertical="top" wrapText="1"/>
    </xf>
    <xf numFmtId="0" fontId="10" fillId="0" borderId="7" xfId="1" applyNumberFormat="1" applyFont="1" applyFill="1" applyBorder="1" applyAlignment="1">
      <alignment vertical="top" wrapText="1"/>
    </xf>
    <xf numFmtId="0" fontId="10" fillId="0" borderId="14" xfId="1" applyFont="1" applyFill="1" applyBorder="1" applyAlignment="1">
      <alignment vertical="top" wrapText="1"/>
    </xf>
    <xf numFmtId="0" fontId="10" fillId="0" borderId="15" xfId="1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168" fontId="10" fillId="0" borderId="4" xfId="1" applyNumberFormat="1" applyFont="1" applyFill="1" applyBorder="1" applyAlignment="1">
      <alignment horizontal="right" wrapText="1"/>
    </xf>
    <xf numFmtId="168" fontId="10" fillId="0" borderId="7" xfId="1" applyNumberFormat="1" applyFont="1" applyFill="1" applyBorder="1" applyAlignment="1">
      <alignment horizontal="right" wrapText="1"/>
    </xf>
    <xf numFmtId="0" fontId="10" fillId="0" borderId="18" xfId="1" applyNumberFormat="1" applyFont="1" applyFill="1" applyBorder="1" applyAlignment="1">
      <alignment vertical="top" wrapText="1"/>
    </xf>
    <xf numFmtId="0" fontId="9" fillId="0" borderId="0" xfId="1" applyAlignment="1">
      <alignment horizontal="center"/>
    </xf>
    <xf numFmtId="0" fontId="14" fillId="0" borderId="0" xfId="1" applyFont="1" applyAlignment="1">
      <alignment horizontal="center"/>
    </xf>
    <xf numFmtId="0" fontId="2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10" fillId="0" borderId="12" xfId="1" applyFont="1" applyBorder="1" applyAlignment="1">
      <alignment vertical="top" wrapText="1"/>
    </xf>
    <xf numFmtId="0" fontId="10" fillId="0" borderId="13" xfId="1" applyFont="1" applyBorder="1" applyAlignment="1">
      <alignment vertical="top" wrapText="1"/>
    </xf>
    <xf numFmtId="0" fontId="10" fillId="0" borderId="10" xfId="1" applyFont="1" applyBorder="1" applyAlignment="1">
      <alignment vertical="top" wrapText="1"/>
    </xf>
    <xf numFmtId="0" fontId="10" fillId="0" borderId="16" xfId="1" applyFont="1" applyBorder="1" applyAlignment="1">
      <alignment vertical="top" wrapText="1"/>
    </xf>
    <xf numFmtId="0" fontId="10" fillId="0" borderId="17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</cellXfs>
  <cellStyles count="4">
    <cellStyle name="Обычный" xfId="0" builtinId="0"/>
    <cellStyle name="Обычный 2" xfId="1"/>
    <cellStyle name="Обычный_Расчет тарифа 2005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C5" sqref="C5"/>
    </sheetView>
  </sheetViews>
  <sheetFormatPr defaultColWidth="8" defaultRowHeight="12.75"/>
  <cols>
    <col min="1" max="1" width="4.28515625" style="4" customWidth="1"/>
    <col min="2" max="2" width="32" style="4" customWidth="1"/>
    <col min="3" max="3" width="13" style="4" customWidth="1"/>
    <col min="4" max="4" width="13.85546875" style="4" customWidth="1"/>
    <col min="5" max="5" width="9.85546875" style="19" customWidth="1"/>
    <col min="6" max="6" width="13.42578125" style="4" customWidth="1"/>
    <col min="7" max="7" width="14.7109375" style="4" customWidth="1"/>
    <col min="8" max="8" width="10" style="4" customWidth="1"/>
    <col min="9" max="9" width="14.5703125" style="4" customWidth="1"/>
    <col min="10" max="10" width="11.140625" style="4" customWidth="1"/>
    <col min="11" max="11" width="11.7109375" style="4" customWidth="1"/>
    <col min="12" max="12" width="13.28515625" style="4" customWidth="1"/>
    <col min="13" max="13" width="13.5703125" style="4" customWidth="1"/>
    <col min="14" max="16384" width="8" style="4"/>
  </cols>
  <sheetData>
    <row r="1" spans="1:13" ht="33.75" customHeight="1">
      <c r="A1" s="96" t="s">
        <v>70</v>
      </c>
      <c r="B1" s="96"/>
      <c r="C1" s="96"/>
      <c r="D1" s="96"/>
      <c r="E1" s="96"/>
      <c r="F1" s="96"/>
      <c r="G1" s="96"/>
      <c r="H1" s="96"/>
      <c r="I1" s="96"/>
    </row>
    <row r="2" spans="1:13" ht="6.75" customHeight="1">
      <c r="A2" s="1"/>
      <c r="B2" s="1"/>
      <c r="C2" s="1"/>
      <c r="D2" s="1"/>
      <c r="E2" s="5"/>
      <c r="F2" s="1"/>
    </row>
    <row r="3" spans="1:13" ht="102.75" customHeight="1">
      <c r="A3" s="97" t="s">
        <v>0</v>
      </c>
      <c r="B3" s="98" t="s">
        <v>1</v>
      </c>
      <c r="C3" s="98" t="s">
        <v>71</v>
      </c>
      <c r="D3" s="76" t="s">
        <v>2</v>
      </c>
      <c r="E3" s="77" t="s">
        <v>3</v>
      </c>
      <c r="F3" s="76" t="s">
        <v>4</v>
      </c>
      <c r="G3" s="76" t="s">
        <v>2</v>
      </c>
      <c r="H3" s="77" t="s">
        <v>3</v>
      </c>
      <c r="I3" s="76" t="s">
        <v>4</v>
      </c>
      <c r="J3" s="76" t="s">
        <v>5</v>
      </c>
      <c r="K3" s="76" t="s">
        <v>6</v>
      </c>
      <c r="L3" s="76" t="s">
        <v>7</v>
      </c>
      <c r="M3" s="76" t="s">
        <v>8</v>
      </c>
    </row>
    <row r="4" spans="1:13" ht="24.75" customHeight="1">
      <c r="A4" s="97"/>
      <c r="B4" s="98"/>
      <c r="C4" s="98"/>
      <c r="D4" s="99" t="s">
        <v>9</v>
      </c>
      <c r="E4" s="99"/>
      <c r="F4" s="99"/>
      <c r="G4" s="99" t="s">
        <v>10</v>
      </c>
      <c r="H4" s="99"/>
      <c r="I4" s="99"/>
      <c r="J4" s="92"/>
      <c r="K4" s="92"/>
      <c r="L4" s="92"/>
      <c r="M4" s="92"/>
    </row>
    <row r="5" spans="1:13" ht="21.75" customHeight="1">
      <c r="A5" s="2">
        <v>3</v>
      </c>
      <c r="B5" s="78" t="s">
        <v>11</v>
      </c>
      <c r="C5" s="79">
        <f>C6+C9</f>
        <v>34111.42</v>
      </c>
      <c r="D5" s="79">
        <f>D6+D9</f>
        <v>17548.3</v>
      </c>
      <c r="E5" s="80"/>
      <c r="F5" s="81">
        <f>F6+F9</f>
        <v>82494.011364000005</v>
      </c>
      <c r="G5" s="79">
        <f>G6+G9</f>
        <v>16563.12</v>
      </c>
      <c r="H5" s="80"/>
      <c r="I5" s="79">
        <f>I6+I9</f>
        <v>82577.689231632015</v>
      </c>
      <c r="J5" s="92"/>
      <c r="K5" s="92"/>
      <c r="L5" s="93">
        <f>L6+L9</f>
        <v>155</v>
      </c>
      <c r="M5" s="93">
        <f>M6+M9</f>
        <v>155</v>
      </c>
    </row>
    <row r="6" spans="1:13" ht="15.75">
      <c r="A6" s="3"/>
      <c r="B6" s="78" t="s">
        <v>12</v>
      </c>
      <c r="C6" s="79">
        <f>C7+C8</f>
        <v>14266.48</v>
      </c>
      <c r="D6" s="79">
        <f>D7+D8</f>
        <v>7345</v>
      </c>
      <c r="E6" s="80"/>
      <c r="F6" s="81">
        <f>F7+F8</f>
        <v>33850.415580000001</v>
      </c>
      <c r="G6" s="79">
        <f>G7+G8</f>
        <v>6921.48</v>
      </c>
      <c r="H6" s="80"/>
      <c r="I6" s="79">
        <f>I7+I8</f>
        <v>33839.683863600003</v>
      </c>
      <c r="J6" s="22"/>
      <c r="K6" s="22"/>
      <c r="L6" s="25">
        <f>L7+L8</f>
        <v>64.876654718690702</v>
      </c>
      <c r="M6" s="25">
        <f>M7+M8</f>
        <v>64.772180603654377</v>
      </c>
    </row>
    <row r="7" spans="1:13" ht="15" customHeight="1">
      <c r="A7" s="3"/>
      <c r="B7" s="82" t="s">
        <v>13</v>
      </c>
      <c r="C7" s="83">
        <f>D7+G7</f>
        <v>4490</v>
      </c>
      <c r="D7" s="84">
        <v>1893</v>
      </c>
      <c r="E7" s="85">
        <v>4.6320600000000001</v>
      </c>
      <c r="F7" s="86">
        <f>D7*E7</f>
        <v>8768.4895799999995</v>
      </c>
      <c r="G7" s="87">
        <v>2597</v>
      </c>
      <c r="H7" s="85">
        <f>E7*1.06</f>
        <v>4.9099836000000003</v>
      </c>
      <c r="I7" s="84">
        <f>G7*H7</f>
        <v>12751.227409200001</v>
      </c>
      <c r="J7" s="38">
        <f>(D7+D10)*155/17548.3/(D7+D10)</f>
        <v>8.8327644273234456E-3</v>
      </c>
      <c r="K7" s="25">
        <f>(G7+G10)*G15/G5/(G7+G10)</f>
        <v>9.3581402537686147E-3</v>
      </c>
      <c r="L7" s="25">
        <f>D7*J7</f>
        <v>16.720423060923281</v>
      </c>
      <c r="M7" s="25">
        <f>K7*G7</f>
        <v>24.303090239037093</v>
      </c>
    </row>
    <row r="8" spans="1:13" ht="19.5" customHeight="1">
      <c r="A8" s="3"/>
      <c r="B8" s="82" t="s">
        <v>14</v>
      </c>
      <c r="C8" s="83">
        <f>D8+G8</f>
        <v>9776.48</v>
      </c>
      <c r="D8" s="84">
        <v>5452</v>
      </c>
      <c r="E8" s="85">
        <v>4.6005000000000003</v>
      </c>
      <c r="F8" s="86">
        <f>D8*E8</f>
        <v>25081.926000000003</v>
      </c>
      <c r="G8" s="87">
        <v>4324.4799999999996</v>
      </c>
      <c r="H8" s="85">
        <f>E8*1.06</f>
        <v>4.8765300000000007</v>
      </c>
      <c r="I8" s="84">
        <f>G8*H8</f>
        <v>21088.456454400002</v>
      </c>
      <c r="J8" s="23">
        <f>(D8+D11)*155/D5/(D8+D11)</f>
        <v>8.8327644273234456E-3</v>
      </c>
      <c r="K8" s="25">
        <f>(G8+G11)*G15/G5/(G8+G11)</f>
        <v>9.3581402537686129E-3</v>
      </c>
      <c r="L8" s="25">
        <f>D8*J8</f>
        <v>48.156231657767428</v>
      </c>
      <c r="M8" s="25">
        <f>K8*G8</f>
        <v>40.469090364617287</v>
      </c>
    </row>
    <row r="9" spans="1:13" ht="15.75">
      <c r="A9" s="3"/>
      <c r="B9" s="78" t="s">
        <v>15</v>
      </c>
      <c r="C9" s="79">
        <f>C10+C11</f>
        <v>19844.940000000002</v>
      </c>
      <c r="D9" s="79">
        <f>D10+D11</f>
        <v>10203.299999999999</v>
      </c>
      <c r="E9" s="80"/>
      <c r="F9" s="81">
        <f>F10+F11</f>
        <v>48643.595784000005</v>
      </c>
      <c r="G9" s="79">
        <f>G10+G11</f>
        <v>9641.64</v>
      </c>
      <c r="H9" s="80"/>
      <c r="I9" s="79">
        <f>I10+I11</f>
        <v>48738.005368032005</v>
      </c>
      <c r="J9" s="27"/>
      <c r="K9" s="27"/>
      <c r="L9" s="25">
        <f>L10+L11</f>
        <v>90.123345281309312</v>
      </c>
      <c r="M9" s="25">
        <f>M10+M11</f>
        <v>90.227819396345623</v>
      </c>
    </row>
    <row r="10" spans="1:13" ht="17.25" customHeight="1">
      <c r="A10" s="3"/>
      <c r="B10" s="82" t="s">
        <v>13</v>
      </c>
      <c r="C10" s="83">
        <f>D10+G10</f>
        <v>13323.94</v>
      </c>
      <c r="D10" s="77">
        <v>6633.3</v>
      </c>
      <c r="E10" s="85">
        <v>4.7784800000000001</v>
      </c>
      <c r="F10" s="86">
        <f>D10*E10</f>
        <v>31697.091384000003</v>
      </c>
      <c r="G10" s="88">
        <v>6690.64</v>
      </c>
      <c r="H10" s="85">
        <f>E10*1.06</f>
        <v>5.0651888000000005</v>
      </c>
      <c r="I10" s="84">
        <f>G10*H10</f>
        <v>33889.354792832004</v>
      </c>
      <c r="J10" s="38">
        <f>(D7+D10)*D15/D5/(D7+D10)</f>
        <v>8.8327644273234456E-3</v>
      </c>
      <c r="K10" s="25">
        <f>(G7+G10)*G15/G5/(G7+G10)</f>
        <v>9.3581402537686147E-3</v>
      </c>
      <c r="L10" s="25">
        <f>D10*J10</f>
        <v>58.590376275764612</v>
      </c>
      <c r="M10" s="25">
        <f>K10*G10</f>
        <v>62.611947507474447</v>
      </c>
    </row>
    <row r="11" spans="1:13" ht="15.75" customHeight="1">
      <c r="A11" s="3"/>
      <c r="B11" s="82" t="s">
        <v>14</v>
      </c>
      <c r="C11" s="83">
        <f>D11+G11</f>
        <v>6521</v>
      </c>
      <c r="D11" s="84">
        <v>3570</v>
      </c>
      <c r="E11" s="85">
        <v>4.7469200000000003</v>
      </c>
      <c r="F11" s="86">
        <f>D11*E11</f>
        <v>16946.504400000002</v>
      </c>
      <c r="G11" s="82">
        <v>2951</v>
      </c>
      <c r="H11" s="85">
        <f>E11*1.06</f>
        <v>5.0317352000000009</v>
      </c>
      <c r="I11" s="84">
        <f>G11*H11</f>
        <v>14848.650575200003</v>
      </c>
      <c r="J11" s="23">
        <f>(D8+D11)*D15/D5/(D8+D11)</f>
        <v>8.8327644273234456E-3</v>
      </c>
      <c r="K11" s="75">
        <f>(G8+G11)*G15/G5/(G8+G11)</f>
        <v>9.3581402537686129E-3</v>
      </c>
      <c r="L11" s="25">
        <f>D11*J11</f>
        <v>31.5329690055447</v>
      </c>
      <c r="M11" s="25">
        <f>K11*G11</f>
        <v>27.615871888871176</v>
      </c>
    </row>
    <row r="12" spans="1:13" ht="15.75">
      <c r="A12" s="3"/>
      <c r="B12" s="82" t="s">
        <v>16</v>
      </c>
      <c r="C12" s="79">
        <f>C5</f>
        <v>34111.42</v>
      </c>
      <c r="D12" s="80">
        <f>D5</f>
        <v>17548.3</v>
      </c>
      <c r="E12" s="77"/>
      <c r="F12" s="86"/>
      <c r="G12" s="80">
        <f>G5</f>
        <v>16563.12</v>
      </c>
      <c r="H12" s="82"/>
      <c r="I12" s="82"/>
      <c r="J12" s="27"/>
      <c r="K12" s="27"/>
      <c r="L12" s="25">
        <f>L6+L9</f>
        <v>155</v>
      </c>
      <c r="M12" s="25">
        <f>M5</f>
        <v>155</v>
      </c>
    </row>
    <row r="13" spans="1:13" ht="15.75" customHeight="1">
      <c r="A13" s="21">
        <v>7</v>
      </c>
      <c r="B13" s="78" t="s">
        <v>17</v>
      </c>
      <c r="C13" s="79">
        <f>C5</f>
        <v>34111.42</v>
      </c>
      <c r="D13" s="79">
        <f>D5</f>
        <v>17548.3</v>
      </c>
      <c r="E13" s="77"/>
      <c r="F13" s="84"/>
      <c r="G13" s="79">
        <f>G5</f>
        <v>16563.12</v>
      </c>
      <c r="H13" s="82"/>
      <c r="I13" s="82"/>
      <c r="J13" s="22"/>
      <c r="K13" s="22"/>
      <c r="L13" s="20"/>
      <c r="M13" s="20"/>
    </row>
    <row r="14" spans="1:13" ht="15.75" customHeight="1">
      <c r="A14" s="21"/>
      <c r="B14" s="78" t="s">
        <v>18</v>
      </c>
      <c r="C14" s="78"/>
      <c r="D14" s="79"/>
      <c r="E14" s="77"/>
      <c r="F14" s="79">
        <f>F5</f>
        <v>82494.011364000005</v>
      </c>
      <c r="G14" s="82"/>
      <c r="H14" s="82"/>
      <c r="I14" s="79">
        <f>I5</f>
        <v>82577.689231632015</v>
      </c>
      <c r="J14" s="22"/>
      <c r="K14" s="22"/>
      <c r="L14" s="26">
        <f>L5</f>
        <v>155</v>
      </c>
      <c r="M14" s="26">
        <f>M5</f>
        <v>155</v>
      </c>
    </row>
    <row r="15" spans="1:13" ht="15.75" customHeight="1">
      <c r="A15" s="21"/>
      <c r="B15" s="78" t="s">
        <v>19</v>
      </c>
      <c r="C15" s="89">
        <v>310</v>
      </c>
      <c r="D15" s="90">
        <f>C15/2</f>
        <v>155</v>
      </c>
      <c r="E15" s="77"/>
      <c r="F15" s="84"/>
      <c r="G15" s="91">
        <f>D15</f>
        <v>155</v>
      </c>
      <c r="H15" s="82"/>
      <c r="I15" s="82"/>
      <c r="J15" s="24"/>
      <c r="K15" s="22"/>
      <c r="L15" s="22"/>
      <c r="M15" s="22"/>
    </row>
    <row r="16" spans="1:13" ht="19.5" customHeight="1">
      <c r="A16" s="28"/>
      <c r="B16" s="29"/>
      <c r="C16" s="29"/>
      <c r="D16" s="30"/>
      <c r="E16" s="31"/>
      <c r="F16" s="32"/>
      <c r="G16" s="33"/>
      <c r="H16" s="34"/>
      <c r="I16" s="34"/>
      <c r="J16" s="35"/>
      <c r="K16" s="35"/>
    </row>
    <row r="17" spans="1:13" ht="15.75" customHeight="1">
      <c r="A17" s="28"/>
      <c r="B17" s="29"/>
      <c r="C17" s="29"/>
      <c r="D17" s="36"/>
      <c r="E17" s="31"/>
      <c r="F17" s="32"/>
      <c r="G17" s="37"/>
      <c r="H17" s="34"/>
      <c r="I17" s="34"/>
      <c r="J17" s="35"/>
      <c r="K17" s="35"/>
    </row>
    <row r="18" spans="1:13" ht="15">
      <c r="A18" s="7"/>
      <c r="B18" s="9"/>
      <c r="C18" s="100" t="s">
        <v>69</v>
      </c>
      <c r="D18" s="100"/>
      <c r="E18" s="100"/>
      <c r="F18" s="8"/>
      <c r="J18" s="95" t="s">
        <v>68</v>
      </c>
      <c r="K18" s="95"/>
    </row>
    <row r="19" spans="1:13" ht="14.25" customHeight="1">
      <c r="A19" s="7"/>
      <c r="B19" s="11"/>
      <c r="C19" s="8"/>
      <c r="D19" s="10"/>
      <c r="E19" s="8"/>
      <c r="F19" s="8"/>
    </row>
    <row r="20" spans="1:13" ht="14.25" customHeight="1">
      <c r="A20" s="7"/>
      <c r="B20" s="9"/>
      <c r="C20" s="10"/>
      <c r="D20" s="9"/>
      <c r="E20" s="10"/>
      <c r="F20" s="6"/>
    </row>
    <row r="21" spans="1:13" ht="12.75" customHeight="1">
      <c r="A21" s="12"/>
      <c r="B21" s="10"/>
      <c r="C21" s="10"/>
      <c r="D21" s="10"/>
      <c r="E21" s="6"/>
      <c r="F21" s="6"/>
    </row>
    <row r="22" spans="1:13" ht="12" customHeight="1">
      <c r="A22" s="7"/>
      <c r="B22" s="10"/>
      <c r="C22" s="10"/>
      <c r="D22" s="10"/>
      <c r="E22" s="6"/>
      <c r="F22" s="6"/>
    </row>
    <row r="23" spans="1:13" ht="12" customHeight="1">
      <c r="A23" s="7"/>
      <c r="B23" s="9"/>
      <c r="C23" s="8"/>
      <c r="D23" s="10"/>
      <c r="E23" s="8"/>
      <c r="F23" s="8"/>
    </row>
    <row r="24" spans="1:13">
      <c r="A24" s="7"/>
      <c r="B24" s="10"/>
      <c r="C24" s="8"/>
      <c r="D24" s="8"/>
      <c r="E24" s="8"/>
      <c r="F24" s="8"/>
    </row>
    <row r="25" spans="1:13">
      <c r="A25" s="7"/>
      <c r="B25" s="10"/>
      <c r="C25" s="8"/>
      <c r="D25" s="9"/>
      <c r="E25" s="10"/>
      <c r="F25" s="8"/>
    </row>
    <row r="26" spans="1:13">
      <c r="A26" s="7"/>
      <c r="B26" s="8"/>
      <c r="C26" s="10"/>
      <c r="D26" s="8"/>
      <c r="E26" s="10"/>
      <c r="F26" s="6"/>
    </row>
    <row r="27" spans="1:13">
      <c r="A27" s="7"/>
      <c r="B27" s="8"/>
      <c r="C27" s="10"/>
      <c r="D27" s="8"/>
      <c r="E27" s="10"/>
      <c r="F27" s="10"/>
    </row>
    <row r="28" spans="1:13">
      <c r="A28" s="7"/>
      <c r="B28" s="8"/>
      <c r="C28" s="10"/>
      <c r="D28" s="8"/>
      <c r="E28" s="10"/>
      <c r="F28" s="10"/>
    </row>
    <row r="29" spans="1:13" ht="12.75" customHeight="1">
      <c r="A29" s="7"/>
      <c r="B29" s="6"/>
      <c r="C29" s="6"/>
      <c r="D29" s="6"/>
      <c r="E29" s="6"/>
      <c r="F29" s="10"/>
    </row>
    <row r="30" spans="1:13" ht="15.75" customHeight="1">
      <c r="A30" s="7"/>
      <c r="B30" s="14"/>
      <c r="C30" s="14"/>
      <c r="D30" s="6"/>
      <c r="E30" s="13"/>
      <c r="F30" s="15"/>
      <c r="G30" s="6"/>
      <c r="H30" s="15"/>
      <c r="I30" s="6"/>
      <c r="J30" s="16"/>
      <c r="K30" s="6"/>
      <c r="L30" s="15"/>
      <c r="M30" s="6"/>
    </row>
    <row r="31" spans="1:13">
      <c r="A31" s="6"/>
      <c r="B31" s="6"/>
      <c r="C31" s="6"/>
      <c r="D31" s="6"/>
      <c r="E31" s="13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/>
      <c r="C32" s="6"/>
      <c r="D32" s="6"/>
      <c r="E32" s="13"/>
      <c r="F32" s="6"/>
      <c r="G32" s="6"/>
      <c r="H32" s="6"/>
      <c r="I32" s="6"/>
      <c r="J32" s="6"/>
      <c r="K32" s="6"/>
      <c r="L32" s="6"/>
      <c r="M32" s="6"/>
    </row>
    <row r="33" spans="1:13" ht="12.75" customHeight="1">
      <c r="A33" s="17"/>
      <c r="B33" s="17"/>
      <c r="C33" s="17"/>
      <c r="D33" s="17"/>
      <c r="E33" s="18"/>
      <c r="F33" s="17"/>
      <c r="G33" s="6"/>
      <c r="H33" s="6"/>
      <c r="I33" s="6"/>
      <c r="J33" s="6"/>
      <c r="K33" s="6"/>
      <c r="L33" s="6"/>
      <c r="M33" s="6"/>
    </row>
    <row r="34" spans="1:13" ht="12.75" customHeight="1">
      <c r="A34" s="17"/>
      <c r="B34" s="17"/>
      <c r="C34" s="17"/>
      <c r="D34" s="17"/>
      <c r="E34" s="18"/>
      <c r="F34" s="17"/>
      <c r="G34" s="6"/>
      <c r="H34" s="6"/>
      <c r="I34" s="6"/>
      <c r="J34" s="6"/>
      <c r="K34" s="6"/>
      <c r="L34" s="6"/>
      <c r="M34" s="6"/>
    </row>
    <row r="35" spans="1:13" ht="20.25" customHeight="1">
      <c r="A35" s="17"/>
      <c r="B35" s="17"/>
      <c r="C35" s="17"/>
      <c r="D35" s="17"/>
      <c r="E35" s="18"/>
      <c r="F35" s="17"/>
      <c r="G35" s="6"/>
      <c r="H35" s="6"/>
      <c r="I35" s="6"/>
      <c r="J35" s="6"/>
      <c r="K35" s="6"/>
      <c r="L35" s="6"/>
      <c r="M35" s="6"/>
    </row>
  </sheetData>
  <mergeCells count="8">
    <mergeCell ref="J18:K18"/>
    <mergeCell ref="A1:I1"/>
    <mergeCell ref="A3:A4"/>
    <mergeCell ref="B3:B4"/>
    <mergeCell ref="C3:C4"/>
    <mergeCell ref="D4:F4"/>
    <mergeCell ref="G4:I4"/>
    <mergeCell ref="C18:E18"/>
  </mergeCells>
  <pageMargins left="0.28000000000000003" right="0.19685039370078741" top="0.31496062992125984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9"/>
  <sheetViews>
    <sheetView tabSelected="1" topLeftCell="A5" workbookViewId="0">
      <selection activeCell="D48" sqref="D48"/>
    </sheetView>
  </sheetViews>
  <sheetFormatPr defaultRowHeight="12.75" outlineLevelRow="1"/>
  <cols>
    <col min="1" max="1" width="9.140625" style="39"/>
    <col min="2" max="2" width="6.7109375" style="40" customWidth="1"/>
    <col min="3" max="3" width="29.140625" style="39" customWidth="1"/>
    <col min="4" max="4" width="14.5703125" style="39" customWidth="1"/>
    <col min="5" max="5" width="12.5703125" style="39" customWidth="1"/>
    <col min="6" max="6" width="12.7109375" style="39" customWidth="1"/>
    <col min="7" max="7" width="12.140625" style="39" customWidth="1"/>
    <col min="8" max="8" width="12.5703125" style="39" customWidth="1"/>
    <col min="9" max="9" width="12.28515625" style="39" customWidth="1"/>
    <col min="10" max="10" width="12.85546875" style="39" customWidth="1"/>
    <col min="11" max="12" width="12.7109375" style="39" bestFit="1" customWidth="1"/>
    <col min="13" max="16384" width="9.140625" style="39"/>
  </cols>
  <sheetData>
    <row r="2" spans="2:12">
      <c r="D2" s="144" t="s">
        <v>66</v>
      </c>
      <c r="E2" s="144"/>
      <c r="F2" s="144"/>
      <c r="G2" s="144"/>
      <c r="H2" s="144"/>
      <c r="I2" s="144"/>
    </row>
    <row r="3" spans="2:12" ht="13.5" thickBot="1"/>
    <row r="4" spans="2:12" ht="21.75" customHeight="1" thickBot="1">
      <c r="B4" s="41" t="s">
        <v>20</v>
      </c>
      <c r="C4" s="101" t="s">
        <v>21</v>
      </c>
      <c r="D4" s="104" t="s">
        <v>22</v>
      </c>
      <c r="E4" s="107" t="s">
        <v>9</v>
      </c>
      <c r="F4" s="108"/>
      <c r="G4" s="108"/>
      <c r="H4" s="109"/>
      <c r="I4" s="107" t="s">
        <v>10</v>
      </c>
      <c r="J4" s="108"/>
      <c r="K4" s="108"/>
      <c r="L4" s="109"/>
    </row>
    <row r="5" spans="2:12" ht="22.5" customHeight="1" thickBot="1">
      <c r="B5" s="42"/>
      <c r="C5" s="102"/>
      <c r="D5" s="105"/>
      <c r="E5" s="112" t="s">
        <v>23</v>
      </c>
      <c r="F5" s="113"/>
      <c r="G5" s="113"/>
      <c r="H5" s="114"/>
      <c r="I5" s="112" t="s">
        <v>23</v>
      </c>
      <c r="J5" s="113"/>
      <c r="K5" s="113"/>
      <c r="L5" s="114"/>
    </row>
    <row r="6" spans="2:12" ht="33" customHeight="1" thickBot="1">
      <c r="B6" s="43"/>
      <c r="C6" s="103"/>
      <c r="D6" s="106"/>
      <c r="E6" s="44" t="s">
        <v>24</v>
      </c>
      <c r="F6" s="74" t="s">
        <v>25</v>
      </c>
      <c r="G6" s="74" t="s">
        <v>26</v>
      </c>
      <c r="H6" s="74" t="s">
        <v>15</v>
      </c>
      <c r="I6" s="44" t="s">
        <v>24</v>
      </c>
      <c r="J6" s="44" t="s">
        <v>25</v>
      </c>
      <c r="K6" s="44" t="s">
        <v>26</v>
      </c>
      <c r="L6" s="44" t="s">
        <v>15</v>
      </c>
    </row>
    <row r="7" spans="2:12" ht="15.75" thickBot="1">
      <c r="B7" s="45">
        <v>1</v>
      </c>
      <c r="C7" s="46">
        <v>2</v>
      </c>
      <c r="D7" s="46">
        <v>3</v>
      </c>
      <c r="E7" s="46">
        <v>4</v>
      </c>
      <c r="F7" s="46">
        <v>5</v>
      </c>
      <c r="G7" s="46">
        <v>6</v>
      </c>
      <c r="H7" s="46">
        <v>7</v>
      </c>
      <c r="I7" s="46">
        <v>8</v>
      </c>
      <c r="J7" s="46">
        <v>9</v>
      </c>
      <c r="K7" s="46">
        <v>10</v>
      </c>
      <c r="L7" s="46">
        <v>11</v>
      </c>
    </row>
    <row r="8" spans="2:12" ht="18" customHeight="1" thickBot="1">
      <c r="B8" s="47">
        <v>1</v>
      </c>
      <c r="C8" s="48" t="s">
        <v>27</v>
      </c>
      <c r="D8" s="48" t="s">
        <v>28</v>
      </c>
      <c r="E8" s="49">
        <v>4.7009999999999996</v>
      </c>
      <c r="F8" s="49">
        <f>E8</f>
        <v>4.7009999999999996</v>
      </c>
      <c r="G8" s="49">
        <f>E8</f>
        <v>4.7009999999999996</v>
      </c>
      <c r="H8" s="49">
        <f>E8</f>
        <v>4.7009999999999996</v>
      </c>
      <c r="I8" s="49">
        <v>4.9850000000000003</v>
      </c>
      <c r="J8" s="49">
        <f>I8</f>
        <v>4.9850000000000003</v>
      </c>
      <c r="K8" s="49">
        <f>I8</f>
        <v>4.9850000000000003</v>
      </c>
      <c r="L8" s="49">
        <f>I8</f>
        <v>4.9850000000000003</v>
      </c>
    </row>
    <row r="9" spans="2:12" s="50" customFormat="1" ht="15" outlineLevel="1">
      <c r="B9" s="117" t="s">
        <v>29</v>
      </c>
      <c r="C9" s="51" t="s">
        <v>30</v>
      </c>
      <c r="D9" s="52"/>
      <c r="E9" s="110">
        <f t="shared" ref="E9:L9" si="0">E8-E11-E14-E15</f>
        <v>4.6897219999999997</v>
      </c>
      <c r="F9" s="110">
        <f t="shared" si="0"/>
        <v>4.6897219999999997</v>
      </c>
      <c r="G9" s="110">
        <f t="shared" si="0"/>
        <v>4.6897219999999997</v>
      </c>
      <c r="H9" s="110">
        <f t="shared" si="0"/>
        <v>4.6897219999999997</v>
      </c>
      <c r="I9" s="110">
        <f t="shared" si="0"/>
        <v>4.9731130000000006</v>
      </c>
      <c r="J9" s="110">
        <f t="shared" si="0"/>
        <v>4.9731130000000006</v>
      </c>
      <c r="K9" s="110">
        <f t="shared" si="0"/>
        <v>4.9731130000000006</v>
      </c>
      <c r="L9" s="110">
        <f t="shared" si="0"/>
        <v>4.9731130000000006</v>
      </c>
    </row>
    <row r="10" spans="2:12" s="50" customFormat="1" ht="15.75" outlineLevel="1" thickBot="1">
      <c r="B10" s="118"/>
      <c r="C10" s="53" t="s">
        <v>31</v>
      </c>
      <c r="D10" s="54" t="s">
        <v>28</v>
      </c>
      <c r="E10" s="111"/>
      <c r="F10" s="111"/>
      <c r="G10" s="111"/>
      <c r="H10" s="111"/>
      <c r="I10" s="111"/>
      <c r="J10" s="111"/>
      <c r="K10" s="111"/>
      <c r="L10" s="111"/>
    </row>
    <row r="11" spans="2:12" s="50" customFormat="1" ht="15" outlineLevel="1">
      <c r="B11" s="117" t="s">
        <v>32</v>
      </c>
      <c r="C11" s="51" t="s">
        <v>33</v>
      </c>
      <c r="D11" s="55"/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</row>
    <row r="12" spans="2:12" s="50" customFormat="1" ht="15" outlineLevel="1">
      <c r="B12" s="119"/>
      <c r="C12" s="51" t="s">
        <v>34</v>
      </c>
      <c r="D12" s="55"/>
      <c r="E12" s="115"/>
      <c r="F12" s="115"/>
      <c r="G12" s="115"/>
      <c r="H12" s="115"/>
      <c r="I12" s="115"/>
      <c r="J12" s="115"/>
      <c r="K12" s="115"/>
      <c r="L12" s="115"/>
    </row>
    <row r="13" spans="2:12" s="50" customFormat="1" ht="15.75" outlineLevel="1" thickBot="1">
      <c r="B13" s="118"/>
      <c r="C13" s="53" t="s">
        <v>35</v>
      </c>
      <c r="D13" s="54" t="s">
        <v>28</v>
      </c>
      <c r="E13" s="116"/>
      <c r="F13" s="116"/>
      <c r="G13" s="116"/>
      <c r="H13" s="116"/>
      <c r="I13" s="116"/>
      <c r="J13" s="116"/>
      <c r="K13" s="116"/>
      <c r="L13" s="116"/>
    </row>
    <row r="14" spans="2:12" s="50" customFormat="1" ht="30.75" outlineLevel="1" thickBot="1">
      <c r="B14" s="73" t="s">
        <v>36</v>
      </c>
      <c r="C14" s="53" t="s">
        <v>37</v>
      </c>
      <c r="D14" s="54" t="s">
        <v>28</v>
      </c>
      <c r="E14" s="56">
        <v>2.4480000000000001E-3</v>
      </c>
      <c r="F14" s="56">
        <f>E14</f>
        <v>2.4480000000000001E-3</v>
      </c>
      <c r="G14" s="56">
        <f>E14</f>
        <v>2.4480000000000001E-3</v>
      </c>
      <c r="H14" s="56">
        <f>E14</f>
        <v>2.4480000000000001E-3</v>
      </c>
      <c r="I14" s="56">
        <v>2.5270000000000002E-3</v>
      </c>
      <c r="J14" s="56">
        <f>I14</f>
        <v>2.5270000000000002E-3</v>
      </c>
      <c r="K14" s="56">
        <f>I14</f>
        <v>2.5270000000000002E-3</v>
      </c>
      <c r="L14" s="56">
        <f>I14</f>
        <v>2.5270000000000002E-3</v>
      </c>
    </row>
    <row r="15" spans="2:12" s="50" customFormat="1" ht="15" outlineLevel="1">
      <c r="B15" s="117" t="s">
        <v>38</v>
      </c>
      <c r="C15" s="51" t="s">
        <v>39</v>
      </c>
      <c r="D15" s="120" t="s">
        <v>28</v>
      </c>
      <c r="E15" s="110">
        <v>8.8299999999999993E-3</v>
      </c>
      <c r="F15" s="110">
        <f>E15</f>
        <v>8.8299999999999993E-3</v>
      </c>
      <c r="G15" s="110">
        <f>F15</f>
        <v>8.8299999999999993E-3</v>
      </c>
      <c r="H15" s="110">
        <f>G15</f>
        <v>8.8299999999999993E-3</v>
      </c>
      <c r="I15" s="110">
        <v>9.3600000000000003E-3</v>
      </c>
      <c r="J15" s="110">
        <f>I15</f>
        <v>9.3600000000000003E-3</v>
      </c>
      <c r="K15" s="110">
        <f>I15</f>
        <v>9.3600000000000003E-3</v>
      </c>
      <c r="L15" s="110">
        <f>I15</f>
        <v>9.3600000000000003E-3</v>
      </c>
    </row>
    <row r="16" spans="2:12" s="50" customFormat="1" ht="15.75" outlineLevel="1" thickBot="1">
      <c r="B16" s="118"/>
      <c r="C16" s="53" t="s">
        <v>40</v>
      </c>
      <c r="D16" s="121"/>
      <c r="E16" s="116"/>
      <c r="F16" s="116"/>
      <c r="G16" s="116"/>
      <c r="H16" s="116"/>
      <c r="I16" s="116"/>
      <c r="J16" s="116"/>
      <c r="K16" s="116"/>
      <c r="L16" s="116"/>
    </row>
    <row r="17" spans="2:12" ht="16.5" thickBot="1">
      <c r="B17" s="72">
        <v>2</v>
      </c>
      <c r="C17" s="146" t="s">
        <v>41</v>
      </c>
      <c r="D17" s="147"/>
      <c r="E17" s="147"/>
      <c r="F17" s="147"/>
      <c r="G17" s="147"/>
      <c r="H17" s="147"/>
      <c r="I17" s="147"/>
      <c r="J17" s="147"/>
      <c r="K17" s="147"/>
      <c r="L17" s="148"/>
    </row>
    <row r="18" spans="2:12" ht="0.75" customHeight="1" thickBot="1">
      <c r="B18" s="57" t="s">
        <v>42</v>
      </c>
      <c r="C18" s="149"/>
      <c r="D18" s="150"/>
      <c r="E18" s="150"/>
      <c r="F18" s="150"/>
      <c r="G18" s="150"/>
      <c r="H18" s="150"/>
      <c r="I18" s="150"/>
      <c r="J18" s="150"/>
      <c r="K18" s="150"/>
      <c r="L18" s="151"/>
    </row>
    <row r="19" spans="2:12" ht="29.25" hidden="1" customHeight="1">
      <c r="B19" s="58"/>
      <c r="C19" s="152"/>
      <c r="D19" s="153"/>
      <c r="E19" s="153"/>
      <c r="F19" s="153"/>
      <c r="G19" s="153"/>
      <c r="H19" s="153"/>
      <c r="I19" s="153"/>
      <c r="J19" s="153"/>
      <c r="K19" s="153"/>
      <c r="L19" s="154"/>
    </row>
    <row r="20" spans="2:12" ht="18" customHeight="1">
      <c r="B20" s="122" t="s">
        <v>42</v>
      </c>
      <c r="C20" s="59" t="s">
        <v>43</v>
      </c>
      <c r="D20" s="60"/>
      <c r="E20" s="123">
        <v>650.07033000000001</v>
      </c>
      <c r="F20" s="123">
        <v>650.07033000000001</v>
      </c>
      <c r="G20" s="123">
        <v>650.07033000000001</v>
      </c>
      <c r="H20" s="123">
        <f>E20</f>
        <v>650.07033000000001</v>
      </c>
      <c r="I20" s="123">
        <f>H20*1.06</f>
        <v>689.0745498</v>
      </c>
      <c r="J20" s="126">
        <f>I20</f>
        <v>689.0745498</v>
      </c>
      <c r="K20" s="123">
        <f>I20</f>
        <v>689.0745498</v>
      </c>
      <c r="L20" s="123">
        <f>I20</f>
        <v>689.0745498</v>
      </c>
    </row>
    <row r="21" spans="2:12" ht="15">
      <c r="B21" s="122"/>
      <c r="C21" s="59" t="s">
        <v>44</v>
      </c>
      <c r="D21" s="61"/>
      <c r="E21" s="124"/>
      <c r="F21" s="124"/>
      <c r="G21" s="124"/>
      <c r="H21" s="124"/>
      <c r="I21" s="124"/>
      <c r="J21" s="127"/>
      <c r="K21" s="124"/>
      <c r="L21" s="124"/>
    </row>
    <row r="22" spans="2:12" ht="15">
      <c r="B22" s="122"/>
      <c r="C22" s="59" t="s">
        <v>45</v>
      </c>
      <c r="D22" s="61"/>
      <c r="E22" s="124"/>
      <c r="F22" s="124"/>
      <c r="G22" s="124"/>
      <c r="H22" s="124"/>
      <c r="I22" s="124"/>
      <c r="J22" s="127"/>
      <c r="K22" s="124"/>
      <c r="L22" s="124"/>
    </row>
    <row r="23" spans="2:12" ht="18" customHeight="1" thickBot="1">
      <c r="B23" s="122"/>
      <c r="C23" s="48" t="s">
        <v>46</v>
      </c>
      <c r="D23" s="48" t="s">
        <v>47</v>
      </c>
      <c r="E23" s="125"/>
      <c r="F23" s="125"/>
      <c r="G23" s="125"/>
      <c r="H23" s="125"/>
      <c r="I23" s="125"/>
      <c r="J23" s="128"/>
      <c r="K23" s="125"/>
      <c r="L23" s="125"/>
    </row>
    <row r="24" spans="2:12" ht="18" customHeight="1">
      <c r="B24" s="122" t="s">
        <v>48</v>
      </c>
      <c r="C24" s="59" t="s">
        <v>49</v>
      </c>
      <c r="D24" s="61"/>
      <c r="E24" s="126">
        <f>0.72033+E36+E37+E33</f>
        <v>0.73160800000000004</v>
      </c>
      <c r="F24" s="126">
        <f>E24</f>
        <v>0.73160800000000004</v>
      </c>
      <c r="G24" s="126">
        <f>F24</f>
        <v>0.73160800000000004</v>
      </c>
      <c r="H24" s="126">
        <f>G24</f>
        <v>0.73160800000000004</v>
      </c>
      <c r="I24" s="126">
        <f>0.76651+I36+I37+I33</f>
        <v>0.77839700000000001</v>
      </c>
      <c r="J24" s="126">
        <f>I24</f>
        <v>0.77839700000000001</v>
      </c>
      <c r="K24" s="126">
        <f>J24</f>
        <v>0.77839700000000001</v>
      </c>
      <c r="L24" s="126">
        <f>K24</f>
        <v>0.77839700000000001</v>
      </c>
    </row>
    <row r="25" spans="2:12" ht="18" customHeight="1">
      <c r="B25" s="122"/>
      <c r="C25" s="59" t="s">
        <v>50</v>
      </c>
      <c r="D25" s="61"/>
      <c r="E25" s="127"/>
      <c r="F25" s="127"/>
      <c r="G25" s="127"/>
      <c r="H25" s="127"/>
      <c r="I25" s="127"/>
      <c r="J25" s="127"/>
      <c r="K25" s="127"/>
      <c r="L25" s="127"/>
    </row>
    <row r="26" spans="2:12" ht="18" customHeight="1" thickBot="1">
      <c r="B26" s="122"/>
      <c r="C26" s="48" t="s">
        <v>51</v>
      </c>
      <c r="D26" s="48" t="s">
        <v>52</v>
      </c>
      <c r="E26" s="128"/>
      <c r="F26" s="128"/>
      <c r="G26" s="128"/>
      <c r="H26" s="128"/>
      <c r="I26" s="128"/>
      <c r="J26" s="128"/>
      <c r="K26" s="128"/>
      <c r="L26" s="128"/>
    </row>
    <row r="27" spans="2:12" ht="18" customHeight="1">
      <c r="B27" s="122" t="s">
        <v>53</v>
      </c>
      <c r="C27" s="59" t="s">
        <v>54</v>
      </c>
      <c r="D27" s="61"/>
      <c r="E27" s="126" t="s">
        <v>55</v>
      </c>
      <c r="F27" s="126" t="s">
        <v>55</v>
      </c>
      <c r="G27" s="126" t="s">
        <v>55</v>
      </c>
      <c r="H27" s="126" t="s">
        <v>55</v>
      </c>
      <c r="I27" s="126" t="s">
        <v>55</v>
      </c>
      <c r="J27" s="126" t="s">
        <v>55</v>
      </c>
      <c r="K27" s="126" t="s">
        <v>55</v>
      </c>
      <c r="L27" s="126" t="s">
        <v>55</v>
      </c>
    </row>
    <row r="28" spans="2:12" ht="15">
      <c r="B28" s="122"/>
      <c r="C28" s="59" t="s">
        <v>56</v>
      </c>
      <c r="D28" s="61"/>
      <c r="E28" s="127"/>
      <c r="F28" s="127"/>
      <c r="G28" s="127"/>
      <c r="H28" s="127"/>
      <c r="I28" s="127"/>
      <c r="J28" s="127"/>
      <c r="K28" s="127"/>
      <c r="L28" s="127"/>
    </row>
    <row r="29" spans="2:12" ht="15.75" thickBot="1">
      <c r="B29" s="129"/>
      <c r="C29" s="48" t="s">
        <v>57</v>
      </c>
      <c r="D29" s="48" t="s">
        <v>47</v>
      </c>
      <c r="E29" s="128"/>
      <c r="F29" s="128"/>
      <c r="G29" s="128"/>
      <c r="H29" s="128"/>
      <c r="I29" s="128"/>
      <c r="J29" s="128"/>
      <c r="K29" s="128"/>
      <c r="L29" s="128"/>
    </row>
    <row r="30" spans="2:12" s="50" customFormat="1" ht="15.75" outlineLevel="1" thickBot="1">
      <c r="B30" s="135" t="s">
        <v>48</v>
      </c>
      <c r="C30" s="138" t="s">
        <v>58</v>
      </c>
      <c r="D30" s="139"/>
      <c r="E30" s="139"/>
      <c r="F30" s="139"/>
      <c r="G30" s="139"/>
      <c r="H30" s="139"/>
      <c r="I30" s="139"/>
      <c r="J30" s="139"/>
      <c r="K30" s="139"/>
      <c r="L30" s="140"/>
    </row>
    <row r="31" spans="2:12" s="50" customFormat="1" ht="29.25" customHeight="1" outlineLevel="1">
      <c r="B31" s="136"/>
      <c r="C31" s="62" t="s">
        <v>59</v>
      </c>
      <c r="D31" s="63"/>
      <c r="E31" s="133"/>
      <c r="F31" s="133"/>
      <c r="G31" s="133"/>
      <c r="H31" s="133"/>
      <c r="I31" s="133"/>
      <c r="J31" s="133"/>
      <c r="K31" s="133"/>
      <c r="L31" s="133"/>
    </row>
    <row r="32" spans="2:12" s="50" customFormat="1" ht="16.5" customHeight="1" outlineLevel="1" thickBot="1">
      <c r="B32" s="136"/>
      <c r="C32" s="64" t="s">
        <v>60</v>
      </c>
      <c r="D32" s="64" t="s">
        <v>47</v>
      </c>
      <c r="E32" s="134"/>
      <c r="F32" s="134"/>
      <c r="G32" s="134"/>
      <c r="H32" s="134"/>
      <c r="I32" s="134"/>
      <c r="J32" s="134"/>
      <c r="K32" s="134"/>
      <c r="L32" s="134"/>
    </row>
    <row r="33" spans="2:12" s="50" customFormat="1" ht="15" outlineLevel="1">
      <c r="B33" s="136"/>
      <c r="C33" s="62" t="s">
        <v>61</v>
      </c>
      <c r="D33" s="65"/>
      <c r="E33" s="130"/>
      <c r="F33" s="130"/>
      <c r="G33" s="130"/>
      <c r="H33" s="130"/>
      <c r="I33" s="130"/>
      <c r="J33" s="130"/>
      <c r="K33" s="130"/>
      <c r="L33" s="130"/>
    </row>
    <row r="34" spans="2:12" s="50" customFormat="1" ht="27.75" customHeight="1" outlineLevel="1">
      <c r="B34" s="136"/>
      <c r="C34" s="62" t="s">
        <v>62</v>
      </c>
      <c r="D34" s="65"/>
      <c r="E34" s="131"/>
      <c r="F34" s="131"/>
      <c r="G34" s="131"/>
      <c r="H34" s="131"/>
      <c r="I34" s="131"/>
      <c r="J34" s="131"/>
      <c r="K34" s="131"/>
      <c r="L34" s="131"/>
    </row>
    <row r="35" spans="2:12" s="50" customFormat="1" ht="15.75" outlineLevel="1" thickBot="1">
      <c r="B35" s="137"/>
      <c r="C35" s="64" t="s">
        <v>63</v>
      </c>
      <c r="D35" s="64" t="s">
        <v>64</v>
      </c>
      <c r="E35" s="132"/>
      <c r="F35" s="132"/>
      <c r="G35" s="132"/>
      <c r="H35" s="132"/>
      <c r="I35" s="132"/>
      <c r="J35" s="132"/>
      <c r="K35" s="132"/>
      <c r="L35" s="132"/>
    </row>
    <row r="36" spans="2:12" s="50" customFormat="1" ht="30.75" outlineLevel="1" thickBot="1">
      <c r="B36" s="71" t="s">
        <v>53</v>
      </c>
      <c r="C36" s="64" t="s">
        <v>37</v>
      </c>
      <c r="D36" s="64" t="s">
        <v>47</v>
      </c>
      <c r="E36" s="66">
        <f>E14</f>
        <v>2.4480000000000001E-3</v>
      </c>
      <c r="F36" s="66">
        <f>E36</f>
        <v>2.4480000000000001E-3</v>
      </c>
      <c r="G36" s="66">
        <f>E36</f>
        <v>2.4480000000000001E-3</v>
      </c>
      <c r="H36" s="66">
        <f>E36</f>
        <v>2.4480000000000001E-3</v>
      </c>
      <c r="I36" s="66">
        <f>I14</f>
        <v>2.5270000000000002E-3</v>
      </c>
      <c r="J36" s="66">
        <f>I36</f>
        <v>2.5270000000000002E-3</v>
      </c>
      <c r="K36" s="66">
        <f>I36</f>
        <v>2.5270000000000002E-3</v>
      </c>
      <c r="L36" s="66">
        <f>I36</f>
        <v>2.5270000000000002E-3</v>
      </c>
    </row>
    <row r="37" spans="2:12" s="50" customFormat="1" ht="15" outlineLevel="1">
      <c r="B37" s="135" t="s">
        <v>65</v>
      </c>
      <c r="C37" s="67" t="s">
        <v>39</v>
      </c>
      <c r="D37" s="68" t="s">
        <v>47</v>
      </c>
      <c r="E37" s="141">
        <f>E15</f>
        <v>8.8299999999999993E-3</v>
      </c>
      <c r="F37" s="141">
        <f>E37</f>
        <v>8.8299999999999993E-3</v>
      </c>
      <c r="G37" s="141">
        <f>E37</f>
        <v>8.8299999999999993E-3</v>
      </c>
      <c r="H37" s="141">
        <f>E37</f>
        <v>8.8299999999999993E-3</v>
      </c>
      <c r="I37" s="141">
        <f>I15</f>
        <v>9.3600000000000003E-3</v>
      </c>
      <c r="J37" s="141">
        <f>I37</f>
        <v>9.3600000000000003E-3</v>
      </c>
      <c r="K37" s="141">
        <f>I37</f>
        <v>9.3600000000000003E-3</v>
      </c>
      <c r="L37" s="141">
        <f>I37</f>
        <v>9.3600000000000003E-3</v>
      </c>
    </row>
    <row r="38" spans="2:12" s="50" customFormat="1" ht="15.75" outlineLevel="1" thickBot="1">
      <c r="B38" s="143"/>
      <c r="C38" s="69" t="s">
        <v>40</v>
      </c>
      <c r="D38" s="70" t="s">
        <v>28</v>
      </c>
      <c r="E38" s="142"/>
      <c r="F38" s="142"/>
      <c r="G38" s="142"/>
      <c r="H38" s="142"/>
      <c r="I38" s="142"/>
      <c r="J38" s="142"/>
      <c r="K38" s="142"/>
      <c r="L38" s="142"/>
    </row>
    <row r="41" spans="2:12" ht="15">
      <c r="C41" s="145" t="s">
        <v>67</v>
      </c>
      <c r="D41" s="145"/>
      <c r="J41" s="145" t="s">
        <v>68</v>
      </c>
      <c r="K41" s="145"/>
    </row>
    <row r="49" spans="6:6">
      <c r="F49" s="94"/>
    </row>
  </sheetData>
  <mergeCells count="94">
    <mergeCell ref="D2:I2"/>
    <mergeCell ref="C41:D41"/>
    <mergeCell ref="J41:K41"/>
    <mergeCell ref="J37:J38"/>
    <mergeCell ref="K37:K38"/>
    <mergeCell ref="I24:I26"/>
    <mergeCell ref="I27:I29"/>
    <mergeCell ref="C17:L17"/>
    <mergeCell ref="C18:L18"/>
    <mergeCell ref="C19:L19"/>
    <mergeCell ref="I20:I23"/>
    <mergeCell ref="J20:J23"/>
    <mergeCell ref="K20:K23"/>
    <mergeCell ref="L20:L23"/>
    <mergeCell ref="H15:H16"/>
    <mergeCell ref="I15:I16"/>
    <mergeCell ref="L37:L38"/>
    <mergeCell ref="B37:B38"/>
    <mergeCell ref="E37:E38"/>
    <mergeCell ref="F37:F38"/>
    <mergeCell ref="G37:G38"/>
    <mergeCell ref="H37:H38"/>
    <mergeCell ref="I37:I38"/>
    <mergeCell ref="B30:B35"/>
    <mergeCell ref="C30:L30"/>
    <mergeCell ref="E31:E32"/>
    <mergeCell ref="F31:F32"/>
    <mergeCell ref="G31:G32"/>
    <mergeCell ref="E33:E35"/>
    <mergeCell ref="F33:F35"/>
    <mergeCell ref="H31:H32"/>
    <mergeCell ref="I31:I32"/>
    <mergeCell ref="K31:K32"/>
    <mergeCell ref="L31:L32"/>
    <mergeCell ref="G33:G35"/>
    <mergeCell ref="H33:H35"/>
    <mergeCell ref="I33:I35"/>
    <mergeCell ref="L24:L26"/>
    <mergeCell ref="J27:J29"/>
    <mergeCell ref="J33:J35"/>
    <mergeCell ref="K33:K35"/>
    <mergeCell ref="L33:L35"/>
    <mergeCell ref="K27:K29"/>
    <mergeCell ref="L27:L29"/>
    <mergeCell ref="J31:J32"/>
    <mergeCell ref="J24:J26"/>
    <mergeCell ref="K24:K26"/>
    <mergeCell ref="B27:B29"/>
    <mergeCell ref="E27:E29"/>
    <mergeCell ref="F27:F29"/>
    <mergeCell ref="G27:G29"/>
    <mergeCell ref="H27:H29"/>
    <mergeCell ref="B24:B26"/>
    <mergeCell ref="E24:E26"/>
    <mergeCell ref="F24:F26"/>
    <mergeCell ref="G24:G26"/>
    <mergeCell ref="H24:H26"/>
    <mergeCell ref="B20:B23"/>
    <mergeCell ref="E20:E23"/>
    <mergeCell ref="F20:F23"/>
    <mergeCell ref="G20:G23"/>
    <mergeCell ref="H20:H23"/>
    <mergeCell ref="J15:J16"/>
    <mergeCell ref="K15:K16"/>
    <mergeCell ref="L15:L16"/>
    <mergeCell ref="B15:B16"/>
    <mergeCell ref="D15:D16"/>
    <mergeCell ref="E15:E16"/>
    <mergeCell ref="F15:F16"/>
    <mergeCell ref="G15:G16"/>
    <mergeCell ref="I11:I13"/>
    <mergeCell ref="J11:J13"/>
    <mergeCell ref="K11:K13"/>
    <mergeCell ref="L11:L13"/>
    <mergeCell ref="B9:B10"/>
    <mergeCell ref="E9:E10"/>
    <mergeCell ref="F9:F10"/>
    <mergeCell ref="B11:B13"/>
    <mergeCell ref="E11:E13"/>
    <mergeCell ref="F11:F13"/>
    <mergeCell ref="G11:G13"/>
    <mergeCell ref="H11:H13"/>
    <mergeCell ref="C4:C6"/>
    <mergeCell ref="D4:D6"/>
    <mergeCell ref="E4:H4"/>
    <mergeCell ref="I9:I10"/>
    <mergeCell ref="J9:J10"/>
    <mergeCell ref="I4:L4"/>
    <mergeCell ref="E5:H5"/>
    <mergeCell ref="I5:L5"/>
    <mergeCell ref="G9:G10"/>
    <mergeCell ref="H9:H10"/>
    <mergeCell ref="K9:K10"/>
    <mergeCell ref="L9:L10"/>
  </mergeCells>
  <pageMargins left="0.23622047244094491" right="0.19685039370078741" top="0.15748031496062992" bottom="0.15748031496062992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покупного тарифа</vt:lpstr>
      <vt:lpstr>меню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электросеть</cp:lastModifiedBy>
  <cp:revision/>
  <cp:lastPrinted>2015-12-23T00:42:57Z</cp:lastPrinted>
  <dcterms:created xsi:type="dcterms:W3CDTF">1996-10-08T23:32:33Z</dcterms:created>
  <dcterms:modified xsi:type="dcterms:W3CDTF">2015-12-23T00:43:15Z</dcterms:modified>
  <cp:category/>
  <cp:contentStatus/>
</cp:coreProperties>
</file>